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hias-my.sharepoint.com/personal/cl_lrt_dk/Documents/Skrivebord/"/>
    </mc:Choice>
  </mc:AlternateContent>
  <xr:revisionPtr revIDLastSave="19" documentId="8_{7C93AC26-8C2F-42DF-BED2-F58DB53F7771}" xr6:coauthVersionLast="47" xr6:coauthVersionMax="47" xr10:uidLastSave="{84D6E58E-05C5-47BB-BEA5-62E92A3F3674}"/>
  <bookViews>
    <workbookView xWindow="-120" yWindow="-120" windowWidth="38640" windowHeight="21240" xr2:uid="{3810CB95-7727-4F61-BE21-28A2F8498F21}"/>
  </bookViews>
  <sheets>
    <sheet name="Ark1" sheetId="1" r:id="rId1"/>
  </sheets>
  <definedNames>
    <definedName name="Print_Area" localSheetId="0">'Ark1'!$A$1:$H$24</definedName>
    <definedName name="Ø100">'Ark1'!$N$5:$N$13</definedName>
    <definedName name="Ø150">'Ark1'!$O$5:$O$13</definedName>
    <definedName name="Ø200">'Ark1'!$P$5:$P$13</definedName>
    <definedName name="Ø300">'Ark1'!$Q$5:$Q$13</definedName>
    <definedName name="Ø50">'Ark1'!$L$5:$L$13</definedName>
    <definedName name="Ø70">'Ark1'!$M$5:$M$13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L16" i="1"/>
  <c r="L19" i="1" l="1"/>
  <c r="C9" i="1" s="1"/>
  <c r="H24" i="1"/>
  <c r="Q10" i="1" s="1"/>
  <c r="G24" i="1"/>
  <c r="P10" i="1" s="1"/>
  <c r="F24" i="1"/>
  <c r="O10" i="1" s="1"/>
  <c r="E24" i="1"/>
  <c r="N10" i="1" s="1"/>
  <c r="D24" i="1"/>
  <c r="M10" i="1" s="1"/>
  <c r="C24" i="1"/>
  <c r="L10" i="1" s="1"/>
  <c r="B24" i="1"/>
  <c r="I24" i="1" s="1"/>
  <c r="H23" i="1"/>
  <c r="Q9" i="1" s="1"/>
  <c r="G23" i="1"/>
  <c r="P9" i="1" s="1"/>
  <c r="F23" i="1"/>
  <c r="O9" i="1" s="1"/>
  <c r="E23" i="1"/>
  <c r="N9" i="1" s="1"/>
  <c r="D23" i="1"/>
  <c r="M9" i="1" s="1"/>
  <c r="C23" i="1"/>
  <c r="L9" i="1" s="1"/>
  <c r="B23" i="1"/>
  <c r="I23" i="1" s="1"/>
  <c r="H22" i="1"/>
  <c r="Q8" i="1" s="1"/>
  <c r="G22" i="1"/>
  <c r="P8" i="1" s="1"/>
  <c r="F22" i="1"/>
  <c r="O8" i="1" s="1"/>
  <c r="E22" i="1"/>
  <c r="N8" i="1" s="1"/>
  <c r="D22" i="1"/>
  <c r="M8" i="1" s="1"/>
  <c r="C22" i="1"/>
  <c r="L8" i="1" s="1"/>
  <c r="B22" i="1"/>
  <c r="I22" i="1" s="1"/>
  <c r="H21" i="1"/>
  <c r="Q7" i="1" s="1"/>
  <c r="G21" i="1"/>
  <c r="P7" i="1" s="1"/>
  <c r="F21" i="1"/>
  <c r="O7" i="1" s="1"/>
  <c r="E21" i="1"/>
  <c r="N7" i="1" s="1"/>
  <c r="D21" i="1"/>
  <c r="M7" i="1" s="1"/>
  <c r="C21" i="1"/>
  <c r="L7" i="1" s="1"/>
  <c r="B21" i="1"/>
  <c r="I21" i="1" s="1"/>
  <c r="H20" i="1"/>
  <c r="Q6" i="1" s="1"/>
  <c r="G20" i="1"/>
  <c r="P6" i="1" s="1"/>
  <c r="F20" i="1"/>
  <c r="O6" i="1" s="1"/>
  <c r="E20" i="1"/>
  <c r="N6" i="1" s="1"/>
  <c r="D20" i="1"/>
  <c r="M6" i="1" s="1"/>
  <c r="C20" i="1"/>
  <c r="L6" i="1" s="1"/>
  <c r="B20" i="1"/>
  <c r="H19" i="1"/>
  <c r="Q5" i="1" s="1"/>
  <c r="G19" i="1"/>
  <c r="P5" i="1" s="1"/>
  <c r="F19" i="1"/>
  <c r="O5" i="1" s="1"/>
  <c r="E19" i="1"/>
  <c r="N5" i="1" s="1"/>
  <c r="D19" i="1"/>
  <c r="M5" i="1" s="1"/>
  <c r="M14" i="1" s="1"/>
  <c r="L17" i="1" s="1"/>
  <c r="D7" i="1" s="1"/>
  <c r="C19" i="1"/>
  <c r="L5" i="1" s="1"/>
  <c r="B19" i="1"/>
  <c r="L14" i="1" l="1"/>
  <c r="N14" i="1"/>
  <c r="P14" i="1"/>
  <c r="O14" i="1"/>
  <c r="Q14" i="1"/>
  <c r="C10" i="1"/>
  <c r="C11" i="1" s="1"/>
  <c r="C13" i="1" s="1"/>
</calcChain>
</file>

<file path=xl/sharedStrings.xml><?xml version="1.0" encoding="utf-8"?>
<sst xmlns="http://schemas.openxmlformats.org/spreadsheetml/2006/main" count="98" uniqueCount="51">
  <si>
    <t>Ratio</t>
  </si>
  <si>
    <t>Diameter Ratio</t>
  </si>
  <si>
    <t>#</t>
  </si>
  <si>
    <t>m =</t>
  </si>
  <si>
    <t>c =</t>
  </si>
  <si>
    <t>Krympning</t>
  </si>
  <si>
    <t>Rørets diameter</t>
  </si>
  <si>
    <t>Strømpe</t>
  </si>
  <si>
    <t>Ø50/70</t>
  </si>
  <si>
    <t>Ø70/100</t>
  </si>
  <si>
    <t>Ø100/150</t>
  </si>
  <si>
    <t>Ø150/225</t>
  </si>
  <si>
    <t>Ø200/300</t>
  </si>
  <si>
    <t>Ø300/450</t>
  </si>
  <si>
    <t>Varenr.:</t>
  </si>
  <si>
    <t>0362608 </t>
  </si>
  <si>
    <t>0362616 </t>
  </si>
  <si>
    <t>0362620 </t>
  </si>
  <si>
    <t>0362624 </t>
  </si>
  <si>
    <t>0362628 </t>
  </si>
  <si>
    <t>0362630 </t>
  </si>
  <si>
    <t>Min. diameter på strømpe</t>
  </si>
  <si>
    <t>Rørets diameter (mm)</t>
  </si>
  <si>
    <t>Færdig hærdede strømpelængde</t>
  </si>
  <si>
    <t>Just-Line</t>
  </si>
  <si>
    <t>m</t>
  </si>
  <si>
    <t>Min. Diameter på strømpe</t>
  </si>
  <si>
    <t>Resin brug i liter</t>
  </si>
  <si>
    <t>Minimum dimension</t>
  </si>
  <si>
    <t>Universal dimension</t>
  </si>
  <si>
    <t>Maximum dimension</t>
  </si>
  <si>
    <t>Resin mængde =</t>
  </si>
  <si>
    <t>liter</t>
  </si>
  <si>
    <t>Ø50</t>
  </si>
  <si>
    <t>Ø70</t>
  </si>
  <si>
    <t>Ø100</t>
  </si>
  <si>
    <t>Ø150</t>
  </si>
  <si>
    <t>Ø200</t>
  </si>
  <si>
    <t>Ø300</t>
  </si>
  <si>
    <t>Søgning på Ø</t>
  </si>
  <si>
    <t>Rækkenr.</t>
  </si>
  <si>
    <t>Min</t>
  </si>
  <si>
    <t>Universal</t>
  </si>
  <si>
    <t>Max</t>
  </si>
  <si>
    <t>Strømpe Ø</t>
  </si>
  <si>
    <t>Opslagsværdi</t>
  </si>
  <si>
    <t>Dimension</t>
  </si>
  <si>
    <t>mm</t>
  </si>
  <si>
    <t>▼ Udfyld herunder</t>
  </si>
  <si>
    <t>Strømpen klippes på længden =</t>
  </si>
  <si>
    <t>Beregning af strømpelængde og resinmængde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</si>
</sst>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i/>
      <sz val="14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0"/>
      <name val="Saira SemiCondensed"/>
    </font>
    <font>
      <b/>
      <sz val="8"/>
      <color theme="0"/>
      <name val="Saira SemiCondensed"/>
    </font>
    <font>
      <b/>
      <i/>
      <u/>
      <sz val="22"/>
      <color theme="0"/>
      <name val="Saira SemiCondensed"/>
    </font>
    <font>
      <sz val="11"/>
      <color theme="0"/>
      <name val="Saira SemiCondensed"/>
    </font>
    <font>
      <b/>
      <i/>
      <sz val="16"/>
      <color theme="0"/>
      <name val="Saira SemiCondensed"/>
    </font>
    <font>
      <i/>
      <sz val="14"/>
      <color theme="0"/>
      <name val="Saira SemiCondensed"/>
    </font>
    <font>
      <sz val="14"/>
      <color theme="0"/>
      <name val="Saira SemiCondensed"/>
    </font>
    <font>
      <b/>
      <sz val="14"/>
      <color theme="0"/>
      <name val="Saira SemiCondensed"/>
    </font>
    <font>
      <b/>
      <sz val="11"/>
      <color theme="0"/>
      <name val="Saira SemiCondensed"/>
    </font>
    <font>
      <b/>
      <i/>
      <u/>
      <sz val="14"/>
      <color theme="0"/>
      <name val="Saira SemiCondensed"/>
    </font>
    <font>
      <b/>
      <u/>
      <sz val="14"/>
      <color theme="0"/>
      <name val="Saira SemiCondensed"/>
    </font>
    <font>
      <i/>
      <sz val="12"/>
      <name val="Saira SemiCondensed"/>
    </font>
    <font>
      <sz val="8"/>
      <name val="Saira SemiCondensed"/>
    </font>
    <font>
      <b/>
      <i/>
      <sz val="14"/>
      <color theme="0"/>
      <name val="Saira SemiCondensed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gray125">
        <bgColor rgb="FFFFFF00"/>
      </patternFill>
    </fill>
    <fill>
      <patternFill patternType="gray125">
        <bgColor rgb="FF92D050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1" fillId="6" borderId="1" xfId="0" applyFont="1" applyFill="1" applyBorder="1" applyAlignment="1" applyProtection="1">
      <alignment horizontal="right"/>
      <protection locked="0"/>
    </xf>
    <xf numFmtId="0" fontId="11" fillId="6" borderId="17" xfId="0" applyFont="1" applyFill="1" applyBorder="1" applyAlignment="1" applyProtection="1">
      <alignment horizontal="right"/>
      <protection locked="0"/>
    </xf>
    <xf numFmtId="0" fontId="8" fillId="6" borderId="5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9" fillId="6" borderId="6" xfId="0" applyFont="1" applyFill="1" applyBorder="1" applyProtection="1"/>
    <xf numFmtId="0" fontId="9" fillId="6" borderId="7" xfId="0" applyFont="1" applyFill="1" applyBorder="1" applyProtection="1"/>
    <xf numFmtId="0" fontId="9" fillId="0" borderId="6" xfId="0" applyFont="1" applyBorder="1" applyProtection="1"/>
    <xf numFmtId="0" fontId="9" fillId="0" borderId="7" xfId="0" applyFont="1" applyBorder="1" applyProtection="1"/>
    <xf numFmtId="0" fontId="0" fillId="0" borderId="0" xfId="0" applyProtection="1"/>
    <xf numFmtId="0" fontId="0" fillId="1" borderId="0" xfId="0" applyFill="1" applyProtection="1"/>
    <xf numFmtId="0" fontId="8" fillId="6" borderId="8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vertical="center"/>
    </xf>
    <xf numFmtId="0" fontId="9" fillId="6" borderId="0" xfId="0" applyFont="1" applyFill="1" applyBorder="1" applyProtection="1"/>
    <xf numFmtId="0" fontId="9" fillId="6" borderId="9" xfId="0" applyFont="1" applyFill="1" applyBorder="1" applyProtection="1"/>
    <xf numFmtId="0" fontId="9" fillId="0" borderId="0" xfId="0" applyFont="1" applyProtection="1"/>
    <xf numFmtId="0" fontId="9" fillId="0" borderId="9" xfId="0" applyFont="1" applyBorder="1" applyProtection="1"/>
    <xf numFmtId="0" fontId="19" fillId="6" borderId="8" xfId="0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horizontal="center"/>
    </xf>
    <xf numFmtId="0" fontId="10" fillId="6" borderId="9" xfId="0" applyFont="1" applyFill="1" applyBorder="1" applyProtection="1"/>
    <xf numFmtId="0" fontId="9" fillId="6" borderId="8" xfId="0" applyFont="1" applyFill="1" applyBorder="1" applyProtection="1"/>
    <xf numFmtId="0" fontId="1" fillId="4" borderId="4" xfId="0" applyFont="1" applyFill="1" applyBorder="1" applyProtection="1"/>
    <xf numFmtId="0" fontId="1" fillId="4" borderId="1" xfId="0" applyFont="1" applyFill="1" applyBorder="1" applyAlignment="1" applyProtection="1">
      <alignment horizontal="right"/>
    </xf>
    <xf numFmtId="0" fontId="1" fillId="4" borderId="11" xfId="0" applyFont="1" applyFill="1" applyBorder="1" applyAlignment="1" applyProtection="1">
      <alignment horizontal="right"/>
    </xf>
    <xf numFmtId="0" fontId="17" fillId="6" borderId="2" xfId="0" applyFont="1" applyFill="1" applyBorder="1" applyAlignment="1" applyProtection="1">
      <alignment horizontal="center"/>
    </xf>
    <xf numFmtId="0" fontId="17" fillId="6" borderId="3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12" xfId="0" applyFont="1" applyFill="1" applyBorder="1" applyProtection="1"/>
    <xf numFmtId="0" fontId="11" fillId="6" borderId="22" xfId="0" applyFont="1" applyFill="1" applyBorder="1" applyAlignment="1" applyProtection="1">
      <alignment horizontal="left"/>
    </xf>
    <xf numFmtId="0" fontId="11" fillId="6" borderId="17" xfId="0" applyFont="1" applyFill="1" applyBorder="1" applyAlignment="1" applyProtection="1">
      <alignment horizontal="left"/>
    </xf>
    <xf numFmtId="0" fontId="12" fillId="6" borderId="17" xfId="0" applyFont="1" applyFill="1" applyBorder="1" applyAlignment="1" applyProtection="1">
      <alignment horizontal="left"/>
    </xf>
    <xf numFmtId="0" fontId="12" fillId="6" borderId="11" xfId="0" applyFont="1" applyFill="1" applyBorder="1" applyAlignment="1" applyProtection="1">
      <alignment horizontal="left"/>
    </xf>
    <xf numFmtId="0" fontId="11" fillId="6" borderId="21" xfId="0" applyFont="1" applyFill="1" applyBorder="1" applyAlignment="1" applyProtection="1">
      <alignment horizontal="left"/>
    </xf>
    <xf numFmtId="0" fontId="11" fillId="6" borderId="1" xfId="0" applyFont="1" applyFill="1" applyBorder="1" applyAlignment="1" applyProtection="1">
      <alignment horizontal="left"/>
    </xf>
    <xf numFmtId="0" fontId="13" fillId="6" borderId="1" xfId="0" applyFont="1" applyFill="1" applyBorder="1" applyAlignment="1" applyProtection="1">
      <alignment horizontal="left"/>
    </xf>
    <xf numFmtId="0" fontId="13" fillId="6" borderId="11" xfId="0" applyFont="1" applyFill="1" applyBorder="1" applyAlignment="1" applyProtection="1">
      <alignment horizontal="left"/>
    </xf>
    <xf numFmtId="0" fontId="14" fillId="0" borderId="0" xfId="0" applyFont="1" applyProtection="1"/>
    <xf numFmtId="0" fontId="12" fillId="6" borderId="1" xfId="0" applyFont="1" applyFill="1" applyBorder="1" applyAlignment="1" applyProtection="1">
      <alignment horizontal="left"/>
    </xf>
    <xf numFmtId="0" fontId="18" fillId="7" borderId="21" xfId="0" applyFont="1" applyFill="1" applyBorder="1" applyAlignment="1" applyProtection="1">
      <alignment horizontal="left"/>
    </xf>
    <xf numFmtId="0" fontId="18" fillId="7" borderId="1" xfId="0" applyFont="1" applyFill="1" applyBorder="1" applyAlignment="1" applyProtection="1">
      <alignment horizontal="left"/>
    </xf>
    <xf numFmtId="164" fontId="6" fillId="6" borderId="1" xfId="0" applyNumberFormat="1" applyFont="1" applyFill="1" applyBorder="1" applyAlignment="1" applyProtection="1">
      <alignment horizontal="right"/>
    </xf>
    <xf numFmtId="0" fontId="6" fillId="6" borderId="1" xfId="0" applyFont="1" applyFill="1" applyBorder="1" applyAlignment="1" applyProtection="1">
      <alignment horizontal="left"/>
    </xf>
    <xf numFmtId="0" fontId="6" fillId="6" borderId="11" xfId="0" applyFont="1" applyFill="1" applyBorder="1" applyAlignment="1" applyProtection="1">
      <alignment horizontal="left"/>
    </xf>
    <xf numFmtId="0" fontId="15" fillId="8" borderId="21" xfId="0" applyFont="1" applyFill="1" applyBorder="1" applyAlignment="1" applyProtection="1">
      <alignment horizontal="left"/>
    </xf>
    <xf numFmtId="0" fontId="15" fillId="8" borderId="1" xfId="0" applyFont="1" applyFill="1" applyBorder="1" applyAlignment="1" applyProtection="1">
      <alignment horizontal="left"/>
    </xf>
    <xf numFmtId="2" fontId="15" fillId="8" borderId="1" xfId="0" applyNumberFormat="1" applyFont="1" applyFill="1" applyBorder="1" applyAlignment="1" applyProtection="1">
      <alignment horizontal="right"/>
    </xf>
    <xf numFmtId="0" fontId="16" fillId="8" borderId="1" xfId="0" applyFont="1" applyFill="1" applyBorder="1" applyAlignment="1" applyProtection="1">
      <alignment horizontal="left"/>
    </xf>
    <xf numFmtId="0" fontId="16" fillId="8" borderId="11" xfId="0" applyFont="1" applyFill="1" applyBorder="1" applyAlignment="1" applyProtection="1">
      <alignment horizontal="left"/>
    </xf>
    <xf numFmtId="0" fontId="6" fillId="8" borderId="21" xfId="0" applyFont="1" applyFill="1" applyBorder="1" applyAlignment="1" applyProtection="1">
      <alignment horizontal="left"/>
    </xf>
    <xf numFmtId="0" fontId="6" fillId="8" borderId="1" xfId="0" applyFont="1" applyFill="1" applyBorder="1" applyAlignment="1" applyProtection="1">
      <alignment horizontal="left"/>
    </xf>
    <xf numFmtId="0" fontId="6" fillId="6" borderId="1" xfId="0" applyFont="1" applyFill="1" applyBorder="1" applyAlignment="1" applyProtection="1">
      <alignment horizontal="right"/>
    </xf>
    <xf numFmtId="0" fontId="6" fillId="6" borderId="1" xfId="0" applyFont="1" applyFill="1" applyBorder="1" applyAlignment="1" applyProtection="1">
      <alignment horizontal="left"/>
    </xf>
    <xf numFmtId="0" fontId="9" fillId="6" borderId="11" xfId="0" applyFont="1" applyFill="1" applyBorder="1" applyAlignment="1" applyProtection="1">
      <alignment horizontal="left"/>
    </xf>
    <xf numFmtId="0" fontId="15" fillId="8" borderId="20" xfId="0" applyFont="1" applyFill="1" applyBorder="1" applyAlignment="1" applyProtection="1">
      <alignment horizontal="left" vertical="center"/>
    </xf>
    <xf numFmtId="0" fontId="15" fillId="8" borderId="10" xfId="0" applyFont="1" applyFill="1" applyBorder="1" applyAlignment="1" applyProtection="1">
      <alignment horizontal="left" vertical="center"/>
    </xf>
    <xf numFmtId="4" fontId="16" fillId="8" borderId="10" xfId="0" applyNumberFormat="1" applyFont="1" applyFill="1" applyBorder="1" applyAlignment="1" applyProtection="1">
      <alignment horizontal="right"/>
    </xf>
    <xf numFmtId="0" fontId="16" fillId="8" borderId="10" xfId="0" applyFont="1" applyFill="1" applyBorder="1" applyAlignment="1" applyProtection="1">
      <alignment horizontal="left"/>
    </xf>
    <xf numFmtId="0" fontId="9" fillId="6" borderId="13" xfId="0" applyFont="1" applyFill="1" applyBorder="1" applyAlignment="1" applyProtection="1">
      <alignment horizontal="left"/>
    </xf>
    <xf numFmtId="0" fontId="9" fillId="0" borderId="8" xfId="0" applyFont="1" applyBorder="1" applyProtection="1"/>
    <xf numFmtId="164" fontId="9" fillId="0" borderId="0" xfId="0" applyNumberFormat="1" applyFont="1" applyProtection="1"/>
    <xf numFmtId="0" fontId="14" fillId="0" borderId="15" xfId="0" applyFont="1" applyBorder="1" applyProtection="1"/>
    <xf numFmtId="0" fontId="14" fillId="2" borderId="4" xfId="0" applyFont="1" applyFill="1" applyBorder="1" applyProtection="1"/>
    <xf numFmtId="0" fontId="14" fillId="2" borderId="1" xfId="0" applyFont="1" applyFill="1" applyBorder="1" applyAlignment="1" applyProtection="1">
      <alignment horizontal="center"/>
    </xf>
    <xf numFmtId="0" fontId="14" fillId="2" borderId="11" xfId="0" applyFont="1" applyFill="1" applyBorder="1" applyAlignment="1" applyProtection="1">
      <alignment horizontal="center"/>
    </xf>
    <xf numFmtId="0" fontId="14" fillId="0" borderId="15" xfId="0" applyFont="1" applyBorder="1" applyAlignment="1" applyProtection="1">
      <alignment horizontal="center"/>
    </xf>
    <xf numFmtId="164" fontId="14" fillId="2" borderId="4" xfId="0" applyNumberFormat="1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0" fontId="0" fillId="5" borderId="0" xfId="0" applyFill="1" applyProtection="1"/>
    <xf numFmtId="0" fontId="9" fillId="2" borderId="1" xfId="0" applyFont="1" applyFill="1" applyBorder="1" applyAlignment="1" applyProtection="1">
      <alignment horizontal="center"/>
    </xf>
    <xf numFmtId="0" fontId="9" fillId="2" borderId="11" xfId="0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horizontal="center"/>
    </xf>
    <xf numFmtId="0" fontId="3" fillId="5" borderId="0" xfId="0" applyFont="1" applyFill="1" applyAlignment="1" applyProtection="1">
      <alignment horizontal="right"/>
    </xf>
    <xf numFmtId="0" fontId="7" fillId="0" borderId="15" xfId="0" applyFont="1" applyBorder="1" applyAlignment="1" applyProtection="1">
      <alignment horizontal="center"/>
    </xf>
    <xf numFmtId="164" fontId="6" fillId="0" borderId="4" xfId="0" applyNumberFormat="1" applyFont="1" applyBorder="1" applyAlignment="1" applyProtection="1">
      <alignment horizontal="center"/>
    </xf>
    <xf numFmtId="0" fontId="14" fillId="3" borderId="2" xfId="0" applyFont="1" applyFill="1" applyBorder="1" applyAlignment="1" applyProtection="1">
      <alignment horizontal="center"/>
    </xf>
    <xf numFmtId="0" fontId="14" fillId="3" borderId="3" xfId="0" applyFont="1" applyFill="1" applyBorder="1" applyAlignment="1" applyProtection="1">
      <alignment horizontal="center"/>
    </xf>
    <xf numFmtId="0" fontId="14" fillId="3" borderId="12" xfId="0" applyFont="1" applyFill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164" fontId="7" fillId="0" borderId="4" xfId="0" applyNumberFormat="1" applyFont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165" fontId="2" fillId="0" borderId="0" xfId="0" applyNumberFormat="1" applyFont="1" applyProtection="1"/>
    <xf numFmtId="0" fontId="4" fillId="4" borderId="1" xfId="0" applyFont="1" applyFill="1" applyBorder="1" applyAlignment="1" applyProtection="1">
      <alignment horizontal="right"/>
    </xf>
    <xf numFmtId="164" fontId="7" fillId="0" borderId="14" xfId="0" applyNumberFormat="1" applyFont="1" applyBorder="1" applyAlignment="1" applyProtection="1">
      <alignment horizontal="center"/>
    </xf>
    <xf numFmtId="0" fontId="9" fillId="3" borderId="10" xfId="0" applyFont="1" applyFill="1" applyBorder="1" applyAlignment="1" applyProtection="1">
      <alignment horizontal="center"/>
    </xf>
    <xf numFmtId="0" fontId="9" fillId="3" borderId="13" xfId="0" applyFont="1" applyFill="1" applyBorder="1" applyAlignment="1" applyProtection="1">
      <alignment horizontal="center"/>
    </xf>
    <xf numFmtId="0" fontId="9" fillId="0" borderId="15" xfId="0" applyFont="1" applyBorder="1" applyProtection="1"/>
    <xf numFmtId="0" fontId="14" fillId="3" borderId="4" xfId="0" applyFont="1" applyFill="1" applyBorder="1" applyProtection="1"/>
    <xf numFmtId="0" fontId="14" fillId="3" borderId="1" xfId="0" applyFont="1" applyFill="1" applyBorder="1" applyAlignment="1" applyProtection="1">
      <alignment horizontal="center"/>
    </xf>
    <xf numFmtId="0" fontId="14" fillId="3" borderId="11" xfId="0" applyFont="1" applyFill="1" applyBorder="1" applyAlignment="1" applyProtection="1">
      <alignment horizontal="center"/>
    </xf>
    <xf numFmtId="0" fontId="1" fillId="4" borderId="18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1" fillId="4" borderId="16" xfId="0" applyFont="1" applyFill="1" applyBorder="1" applyProtection="1"/>
    <xf numFmtId="0" fontId="1" fillId="4" borderId="19" xfId="0" applyFont="1" applyFill="1" applyBorder="1" applyAlignment="1" applyProtection="1">
      <alignment horizontal="right"/>
    </xf>
    <xf numFmtId="0" fontId="0" fillId="1" borderId="17" xfId="0" applyFill="1" applyBorder="1" applyProtection="1"/>
    <xf numFmtId="2" fontId="9" fillId="3" borderId="1" xfId="0" applyNumberFormat="1" applyFont="1" applyFill="1" applyBorder="1" applyAlignment="1" applyProtection="1">
      <alignment horizontal="center"/>
    </xf>
    <xf numFmtId="2" fontId="9" fillId="3" borderId="11" xfId="0" applyNumberFormat="1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right"/>
    </xf>
    <xf numFmtId="0" fontId="0" fillId="1" borderId="1" xfId="0" applyFill="1" applyBorder="1" applyProtection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B98A-DF65-44A7-B7B1-685C6B69A6E8}">
  <dimension ref="A1:Q45"/>
  <sheetViews>
    <sheetView tabSelected="1" zoomScale="220" zoomScaleNormal="220" workbookViewId="0">
      <selection activeCell="C47" sqref="C47"/>
    </sheetView>
  </sheetViews>
  <sheetFormatPr defaultRowHeight="15" x14ac:dyDescent="0.25"/>
  <cols>
    <col min="1" max="1" width="17.7109375" style="9" customWidth="1"/>
    <col min="2" max="2" width="24.42578125" style="9" customWidth="1"/>
    <col min="3" max="3" width="12.42578125" style="9" customWidth="1"/>
    <col min="4" max="4" width="7.42578125" style="9" customWidth="1"/>
    <col min="5" max="5" width="14.42578125" style="9" hidden="1" customWidth="1"/>
    <col min="6" max="6" width="12" style="9" hidden="1" customWidth="1"/>
    <col min="7" max="7" width="12.85546875" style="9" hidden="1" customWidth="1"/>
    <col min="8" max="8" width="13.28515625" style="9" hidden="1" customWidth="1"/>
    <col min="9" max="10" width="9.140625" style="9"/>
    <col min="11" max="11" width="24.7109375" style="9" hidden="1" customWidth="1"/>
    <col min="12" max="12" width="12" style="9" hidden="1" customWidth="1"/>
    <col min="13" max="13" width="15.7109375" style="9" hidden="1" customWidth="1"/>
    <col min="14" max="14" width="15.5703125" style="9" hidden="1" customWidth="1"/>
    <col min="15" max="15" width="12" style="9" hidden="1" customWidth="1"/>
    <col min="16" max="17" width="0" style="9" hidden="1" customWidth="1"/>
    <col min="18" max="16384" width="9.140625" style="9"/>
  </cols>
  <sheetData>
    <row r="1" spans="1:17" ht="28.5" customHeight="1" x14ac:dyDescent="0.5">
      <c r="A1" s="3" t="s">
        <v>24</v>
      </c>
      <c r="B1" s="4"/>
      <c r="C1" s="5"/>
      <c r="D1" s="5"/>
      <c r="E1" s="6"/>
      <c r="F1" s="7"/>
      <c r="G1" s="7"/>
      <c r="H1" s="8"/>
      <c r="K1" s="10"/>
      <c r="L1" s="10"/>
      <c r="M1" s="10"/>
      <c r="N1" s="10"/>
      <c r="O1" s="10"/>
      <c r="P1" s="10"/>
      <c r="Q1" s="10"/>
    </row>
    <row r="2" spans="1:17" ht="20.25" hidden="1" customHeight="1" x14ac:dyDescent="0.5">
      <c r="A2" s="11"/>
      <c r="B2" s="12"/>
      <c r="C2" s="13"/>
      <c r="D2" s="13"/>
      <c r="E2" s="14"/>
      <c r="F2" s="15"/>
      <c r="G2" s="15"/>
      <c r="H2" s="16"/>
      <c r="K2" s="10"/>
      <c r="L2" s="10"/>
      <c r="M2" s="10"/>
      <c r="N2" s="10"/>
      <c r="O2" s="10"/>
      <c r="P2" s="10"/>
      <c r="Q2" s="10"/>
    </row>
    <row r="3" spans="1:17" ht="27.75" x14ac:dyDescent="0.65">
      <c r="A3" s="17" t="s">
        <v>50</v>
      </c>
      <c r="B3" s="18"/>
      <c r="C3" s="18"/>
      <c r="D3" s="18"/>
      <c r="E3" s="19"/>
      <c r="F3" s="15"/>
      <c r="G3" s="15"/>
      <c r="H3" s="16"/>
      <c r="K3" s="10"/>
      <c r="L3" s="10">
        <v>1</v>
      </c>
      <c r="M3" s="10">
        <v>2</v>
      </c>
      <c r="N3" s="10">
        <v>3</v>
      </c>
      <c r="O3" s="10">
        <v>4</v>
      </c>
      <c r="P3" s="10">
        <v>5</v>
      </c>
      <c r="Q3" s="10">
        <v>6</v>
      </c>
    </row>
    <row r="4" spans="1:17" ht="20.25" hidden="1" x14ac:dyDescent="0.5">
      <c r="A4" s="20"/>
      <c r="B4" s="13"/>
      <c r="C4" s="13"/>
      <c r="D4" s="13"/>
      <c r="E4" s="14"/>
      <c r="F4" s="15"/>
      <c r="G4" s="15"/>
      <c r="H4" s="16"/>
      <c r="K4" s="21" t="s">
        <v>26</v>
      </c>
      <c r="L4" s="22" t="s">
        <v>33</v>
      </c>
      <c r="M4" s="22" t="s">
        <v>34</v>
      </c>
      <c r="N4" s="22" t="s">
        <v>35</v>
      </c>
      <c r="O4" s="22" t="s">
        <v>36</v>
      </c>
      <c r="P4" s="22" t="s">
        <v>37</v>
      </c>
      <c r="Q4" s="23" t="s">
        <v>38</v>
      </c>
    </row>
    <row r="5" spans="1:17" ht="21" x14ac:dyDescent="0.5">
      <c r="A5" s="24"/>
      <c r="B5" s="25"/>
      <c r="C5" s="26" t="s">
        <v>48</v>
      </c>
      <c r="D5" s="27"/>
      <c r="E5" s="28"/>
      <c r="F5" s="15"/>
      <c r="G5" s="15"/>
      <c r="H5" s="16"/>
      <c r="K5" s="10"/>
      <c r="L5" s="10">
        <f>C19</f>
        <v>50</v>
      </c>
      <c r="M5" s="10">
        <f t="shared" ref="M5:Q5" si="0">D19</f>
        <v>70</v>
      </c>
      <c r="N5" s="10">
        <f t="shared" si="0"/>
        <v>100</v>
      </c>
      <c r="O5" s="10">
        <f t="shared" si="0"/>
        <v>150</v>
      </c>
      <c r="P5" s="10">
        <f t="shared" si="0"/>
        <v>200</v>
      </c>
      <c r="Q5" s="10">
        <f t="shared" si="0"/>
        <v>300</v>
      </c>
    </row>
    <row r="6" spans="1:17" ht="25.5" x14ac:dyDescent="0.6">
      <c r="A6" s="29" t="s">
        <v>21</v>
      </c>
      <c r="B6" s="30"/>
      <c r="C6" s="2" t="s">
        <v>34</v>
      </c>
      <c r="D6" s="31" t="s">
        <v>47</v>
      </c>
      <c r="E6" s="32"/>
      <c r="F6" s="15"/>
      <c r="G6" s="15"/>
      <c r="H6" s="16"/>
      <c r="K6" s="10"/>
      <c r="L6" s="10">
        <f t="shared" ref="L6:L10" si="1">C20</f>
        <v>55.000000000000007</v>
      </c>
      <c r="M6" s="10">
        <f t="shared" ref="M6:M10" si="2">D20</f>
        <v>77</v>
      </c>
      <c r="N6" s="10">
        <f t="shared" ref="N6:N10" si="3">E20</f>
        <v>110.00000000000001</v>
      </c>
      <c r="O6" s="10">
        <f t="shared" ref="O6:O10" si="4">F20</f>
        <v>165</v>
      </c>
      <c r="P6" s="10">
        <f t="shared" ref="P6:P10" si="5">G20</f>
        <v>220.00000000000003</v>
      </c>
      <c r="Q6" s="10">
        <f t="shared" ref="Q6:Q10" si="6">H20</f>
        <v>330</v>
      </c>
    </row>
    <row r="7" spans="1:17" ht="25.5" x14ac:dyDescent="0.6">
      <c r="A7" s="33" t="s">
        <v>6</v>
      </c>
      <c r="B7" s="34"/>
      <c r="C7" s="1">
        <v>70</v>
      </c>
      <c r="D7" s="35" t="str">
        <f>IF(ISERROR(L17),"&lt;---- VÆRDI IKKE VALGT !!!!","mm")</f>
        <v>mm</v>
      </c>
      <c r="E7" s="36"/>
      <c r="F7" s="37"/>
      <c r="G7" s="15"/>
      <c r="H7" s="16"/>
      <c r="K7" s="10"/>
      <c r="L7" s="10">
        <f t="shared" si="1"/>
        <v>60</v>
      </c>
      <c r="M7" s="10">
        <f t="shared" si="2"/>
        <v>84</v>
      </c>
      <c r="N7" s="10">
        <f t="shared" si="3"/>
        <v>120</v>
      </c>
      <c r="O7" s="10">
        <f t="shared" si="4"/>
        <v>180</v>
      </c>
      <c r="P7" s="10">
        <f t="shared" si="5"/>
        <v>240</v>
      </c>
      <c r="Q7" s="10">
        <f t="shared" si="6"/>
        <v>360</v>
      </c>
    </row>
    <row r="8" spans="1:17" ht="25.5" x14ac:dyDescent="0.6">
      <c r="A8" s="33" t="s">
        <v>23</v>
      </c>
      <c r="B8" s="34"/>
      <c r="C8" s="1">
        <v>100</v>
      </c>
      <c r="D8" s="38" t="s">
        <v>25</v>
      </c>
      <c r="E8" s="32"/>
      <c r="F8" s="15"/>
      <c r="G8" s="15"/>
      <c r="H8" s="16"/>
      <c r="K8" s="10"/>
      <c r="L8" s="10">
        <f t="shared" si="1"/>
        <v>65</v>
      </c>
      <c r="M8" s="10">
        <f t="shared" si="2"/>
        <v>91</v>
      </c>
      <c r="N8" s="10">
        <f t="shared" si="3"/>
        <v>130</v>
      </c>
      <c r="O8" s="10">
        <f t="shared" si="4"/>
        <v>195</v>
      </c>
      <c r="P8" s="10">
        <f t="shared" si="5"/>
        <v>260</v>
      </c>
      <c r="Q8" s="10">
        <f t="shared" si="6"/>
        <v>390</v>
      </c>
    </row>
    <row r="9" spans="1:17" ht="15" hidden="1" customHeight="1" x14ac:dyDescent="0.5">
      <c r="A9" s="39" t="s">
        <v>1</v>
      </c>
      <c r="B9" s="40"/>
      <c r="C9" s="41">
        <f>+C7/L19</f>
        <v>1</v>
      </c>
      <c r="D9" s="42" t="s">
        <v>2</v>
      </c>
      <c r="E9" s="43"/>
      <c r="F9" s="15"/>
      <c r="G9" s="15"/>
      <c r="H9" s="16"/>
      <c r="K9" s="10"/>
      <c r="L9" s="10">
        <f t="shared" si="1"/>
        <v>70</v>
      </c>
      <c r="M9" s="10">
        <f t="shared" si="2"/>
        <v>98</v>
      </c>
      <c r="N9" s="10">
        <f t="shared" si="3"/>
        <v>140</v>
      </c>
      <c r="O9" s="10">
        <f t="shared" si="4"/>
        <v>210</v>
      </c>
      <c r="P9" s="10">
        <f t="shared" si="5"/>
        <v>280</v>
      </c>
      <c r="Q9" s="10">
        <f t="shared" si="6"/>
        <v>420</v>
      </c>
    </row>
    <row r="10" spans="1:17" ht="20.25" hidden="1" x14ac:dyDescent="0.5">
      <c r="A10" s="39" t="s">
        <v>5</v>
      </c>
      <c r="B10" s="40"/>
      <c r="C10" s="41">
        <f>(0*C9^2)+(B12*C9)+D12</f>
        <v>0.97000000000000008</v>
      </c>
      <c r="D10" s="42" t="s">
        <v>2</v>
      </c>
      <c r="E10" s="43"/>
      <c r="F10" s="15"/>
      <c r="G10" s="15"/>
      <c r="H10" s="16"/>
      <c r="K10" s="10"/>
      <c r="L10" s="10">
        <f t="shared" si="1"/>
        <v>75</v>
      </c>
      <c r="M10" s="10">
        <f t="shared" si="2"/>
        <v>105</v>
      </c>
      <c r="N10" s="10">
        <f t="shared" si="3"/>
        <v>150</v>
      </c>
      <c r="O10" s="10">
        <f t="shared" si="4"/>
        <v>225</v>
      </c>
      <c r="P10" s="10">
        <f t="shared" si="5"/>
        <v>300</v>
      </c>
      <c r="Q10" s="10">
        <f t="shared" si="6"/>
        <v>450</v>
      </c>
    </row>
    <row r="11" spans="1:17" ht="25.5" x14ac:dyDescent="0.6">
      <c r="A11" s="44" t="s">
        <v>49</v>
      </c>
      <c r="B11" s="45"/>
      <c r="C11" s="46">
        <f>+C8/C10</f>
        <v>103.09278350515463</v>
      </c>
      <c r="D11" s="47" t="s">
        <v>25</v>
      </c>
      <c r="E11" s="48"/>
      <c r="F11" s="15"/>
      <c r="G11" s="15"/>
      <c r="H11" s="16"/>
      <c r="K11" s="10"/>
      <c r="L11" s="10"/>
      <c r="M11" s="10"/>
      <c r="N11" s="10"/>
      <c r="O11" s="10"/>
      <c r="P11" s="10"/>
      <c r="Q11" s="10"/>
    </row>
    <row r="12" spans="1:17" ht="20.25" hidden="1" x14ac:dyDescent="0.5">
      <c r="A12" s="49" t="s">
        <v>3</v>
      </c>
      <c r="B12" s="50">
        <v>-0.36</v>
      </c>
      <c r="C12" s="51" t="s">
        <v>4</v>
      </c>
      <c r="D12" s="52">
        <v>1.33</v>
      </c>
      <c r="E12" s="53"/>
      <c r="F12" s="15"/>
      <c r="G12" s="15"/>
      <c r="H12" s="16"/>
      <c r="K12" s="10"/>
      <c r="L12" s="10"/>
      <c r="M12" s="10"/>
      <c r="N12" s="10"/>
      <c r="O12" s="10"/>
      <c r="P12" s="10"/>
      <c r="Q12" s="10"/>
    </row>
    <row r="13" spans="1:17" ht="26.25" thickBot="1" x14ac:dyDescent="0.65">
      <c r="A13" s="54" t="s">
        <v>31</v>
      </c>
      <c r="B13" s="55"/>
      <c r="C13" s="56">
        <f>VLOOKUP(_xlfn.CONCAT(L19,C7)*1,K28:N45,4,TRUE)*C11</f>
        <v>51.546391752577314</v>
      </c>
      <c r="D13" s="57" t="s">
        <v>32</v>
      </c>
      <c r="E13" s="58"/>
      <c r="F13" s="15"/>
      <c r="G13" s="15"/>
      <c r="H13" s="16"/>
      <c r="K13" s="10"/>
      <c r="L13" s="10"/>
      <c r="M13" s="10"/>
      <c r="N13" s="10"/>
      <c r="O13" s="10"/>
      <c r="P13" s="10"/>
      <c r="Q13" s="10"/>
    </row>
    <row r="14" spans="1:17" ht="20.25" hidden="1" x14ac:dyDescent="0.5">
      <c r="A14" s="59"/>
      <c r="B14" s="60"/>
      <c r="C14" s="15"/>
      <c r="D14" s="15"/>
      <c r="E14" s="15"/>
      <c r="F14" s="15"/>
      <c r="G14" s="15"/>
      <c r="H14" s="16"/>
      <c r="K14" s="10"/>
      <c r="L14" s="10">
        <f>_xlfn.XMATCH($C7,Ø50,0)</f>
        <v>5</v>
      </c>
      <c r="M14" s="10">
        <f>_xlfn.XMATCH($C7,Ø70,0)</f>
        <v>1</v>
      </c>
      <c r="N14" s="10" t="e">
        <f>_xlfn.XMATCH($C7,Ø100,0)</f>
        <v>#N/A</v>
      </c>
      <c r="O14" s="10" t="e">
        <f>_xlfn.XMATCH($C7,Ø150,0)</f>
        <v>#N/A</v>
      </c>
      <c r="P14" s="10" t="e">
        <f>_xlfn.XMATCH($C7,Ø200,0)</f>
        <v>#N/A</v>
      </c>
      <c r="Q14" s="10" t="e">
        <f>_xlfn.XMATCH($C7,Ø300,0)</f>
        <v>#N/A</v>
      </c>
    </row>
    <row r="15" spans="1:17" ht="20.25" hidden="1" x14ac:dyDescent="0.5">
      <c r="A15" s="61"/>
      <c r="B15" s="62" t="s">
        <v>26</v>
      </c>
      <c r="C15" s="63">
        <v>50</v>
      </c>
      <c r="D15" s="63">
        <v>70</v>
      </c>
      <c r="E15" s="63">
        <v>100</v>
      </c>
      <c r="F15" s="63">
        <v>150</v>
      </c>
      <c r="G15" s="63">
        <v>200</v>
      </c>
      <c r="H15" s="64">
        <v>300</v>
      </c>
      <c r="K15" s="10"/>
      <c r="L15" s="10"/>
      <c r="M15" s="10"/>
      <c r="N15" s="10"/>
      <c r="O15" s="10"/>
      <c r="P15" s="10"/>
      <c r="Q15" s="10"/>
    </row>
    <row r="16" spans="1:17" ht="20.25" hidden="1" x14ac:dyDescent="0.5">
      <c r="A16" s="65"/>
      <c r="B16" s="66" t="s">
        <v>7</v>
      </c>
      <c r="C16" s="63" t="s">
        <v>8</v>
      </c>
      <c r="D16" s="63" t="s">
        <v>9</v>
      </c>
      <c r="E16" s="63" t="s">
        <v>10</v>
      </c>
      <c r="F16" s="63" t="s">
        <v>11</v>
      </c>
      <c r="G16" s="63" t="s">
        <v>12</v>
      </c>
      <c r="H16" s="64" t="s">
        <v>13</v>
      </c>
      <c r="K16" s="67" t="s">
        <v>39</v>
      </c>
      <c r="L16" s="68">
        <f>_xlfn.XLOOKUP(C6,L4:Q4,L3:Q3)</f>
        <v>2</v>
      </c>
      <c r="M16" s="10"/>
      <c r="N16" s="10"/>
      <c r="O16" s="10"/>
      <c r="P16" s="10"/>
      <c r="Q16" s="10"/>
    </row>
    <row r="17" spans="1:17" ht="20.25" hidden="1" x14ac:dyDescent="0.5">
      <c r="A17" s="65"/>
      <c r="B17" s="66" t="s">
        <v>14</v>
      </c>
      <c r="C17" s="69" t="s">
        <v>15</v>
      </c>
      <c r="D17" s="69" t="s">
        <v>16</v>
      </c>
      <c r="E17" s="69" t="s">
        <v>17</v>
      </c>
      <c r="F17" s="69" t="s">
        <v>18</v>
      </c>
      <c r="G17" s="69" t="s">
        <v>19</v>
      </c>
      <c r="H17" s="70" t="s">
        <v>20</v>
      </c>
      <c r="K17" s="71" t="s">
        <v>40</v>
      </c>
      <c r="L17" s="72">
        <f>HLOOKUP(L16,L3:Q14,12,FALSE)</f>
        <v>1</v>
      </c>
      <c r="M17" s="10"/>
      <c r="N17" s="10"/>
      <c r="O17" s="10"/>
      <c r="P17" s="10"/>
      <c r="Q17" s="10"/>
    </row>
    <row r="18" spans="1:17" ht="20.25" hidden="1" x14ac:dyDescent="0.5">
      <c r="A18" s="73" t="s">
        <v>0</v>
      </c>
      <c r="B18" s="74"/>
      <c r="C18" s="75" t="s">
        <v>22</v>
      </c>
      <c r="D18" s="76"/>
      <c r="E18" s="76"/>
      <c r="F18" s="76"/>
      <c r="G18" s="76"/>
      <c r="H18" s="77"/>
      <c r="K18" s="10"/>
      <c r="L18" s="10"/>
      <c r="M18" s="10"/>
      <c r="N18" s="10"/>
      <c r="O18" s="10"/>
      <c r="P18" s="10"/>
      <c r="Q18" s="10"/>
    </row>
    <row r="19" spans="1:17" ht="21.75" hidden="1" x14ac:dyDescent="0.5">
      <c r="A19" s="78">
        <v>1</v>
      </c>
      <c r="B19" s="79">
        <f t="shared" ref="B19:B24" si="7">(0*A19^2)+($B$12*A19)+$D$12</f>
        <v>0.97000000000000008</v>
      </c>
      <c r="C19" s="80">
        <f t="shared" ref="C19:H24" si="8">+C$15*$A19</f>
        <v>50</v>
      </c>
      <c r="D19" s="80">
        <f t="shared" si="8"/>
        <v>70</v>
      </c>
      <c r="E19" s="80">
        <f t="shared" si="8"/>
        <v>100</v>
      </c>
      <c r="F19" s="80">
        <f t="shared" si="8"/>
        <v>150</v>
      </c>
      <c r="G19" s="80">
        <f t="shared" si="8"/>
        <v>200</v>
      </c>
      <c r="H19" s="81">
        <f t="shared" si="8"/>
        <v>300</v>
      </c>
      <c r="I19" s="82"/>
      <c r="K19" s="10"/>
      <c r="L19" s="83">
        <f>(RIGHT(C6,LEN(C6)-1))*1</f>
        <v>70</v>
      </c>
      <c r="M19" s="10"/>
      <c r="N19" s="10"/>
      <c r="O19" s="10"/>
      <c r="P19" s="10"/>
      <c r="Q19" s="10"/>
    </row>
    <row r="20" spans="1:17" ht="20.25" hidden="1" x14ac:dyDescent="0.5">
      <c r="A20" s="78">
        <v>1.1000000000000001</v>
      </c>
      <c r="B20" s="79">
        <f t="shared" si="7"/>
        <v>0.93400000000000005</v>
      </c>
      <c r="C20" s="80">
        <f t="shared" si="8"/>
        <v>55.000000000000007</v>
      </c>
      <c r="D20" s="80">
        <f t="shared" si="8"/>
        <v>77</v>
      </c>
      <c r="E20" s="80">
        <f t="shared" si="8"/>
        <v>110.00000000000001</v>
      </c>
      <c r="F20" s="80">
        <f t="shared" si="8"/>
        <v>165</v>
      </c>
      <c r="G20" s="80">
        <f t="shared" si="8"/>
        <v>220.00000000000003</v>
      </c>
      <c r="H20" s="81">
        <f t="shared" si="8"/>
        <v>330</v>
      </c>
      <c r="I20" s="82"/>
      <c r="K20" s="10"/>
      <c r="L20" s="10"/>
      <c r="M20" s="10"/>
      <c r="N20" s="10"/>
      <c r="O20" s="10"/>
      <c r="P20" s="10"/>
      <c r="Q20" s="10"/>
    </row>
    <row r="21" spans="1:17" ht="20.25" hidden="1" x14ac:dyDescent="0.5">
      <c r="A21" s="78">
        <v>1.2</v>
      </c>
      <c r="B21" s="79">
        <f t="shared" si="7"/>
        <v>0.89800000000000013</v>
      </c>
      <c r="C21" s="80">
        <f t="shared" si="8"/>
        <v>60</v>
      </c>
      <c r="D21" s="80">
        <f t="shared" si="8"/>
        <v>84</v>
      </c>
      <c r="E21" s="80">
        <f t="shared" si="8"/>
        <v>120</v>
      </c>
      <c r="F21" s="80">
        <f t="shared" si="8"/>
        <v>180</v>
      </c>
      <c r="G21" s="80">
        <f t="shared" si="8"/>
        <v>240</v>
      </c>
      <c r="H21" s="81">
        <f t="shared" si="8"/>
        <v>360</v>
      </c>
      <c r="I21" s="82">
        <f t="shared" ref="I21:I24" si="9">B21-1</f>
        <v>-0.10199999999999987</v>
      </c>
      <c r="K21" s="10"/>
      <c r="L21" s="10"/>
      <c r="M21" s="10"/>
      <c r="N21" s="10"/>
      <c r="O21" s="10"/>
      <c r="P21" s="10"/>
      <c r="Q21" s="10"/>
    </row>
    <row r="22" spans="1:17" ht="20.25" hidden="1" x14ac:dyDescent="0.5">
      <c r="A22" s="78">
        <v>1.3</v>
      </c>
      <c r="B22" s="79">
        <f t="shared" si="7"/>
        <v>0.8620000000000001</v>
      </c>
      <c r="C22" s="80">
        <f t="shared" si="8"/>
        <v>65</v>
      </c>
      <c r="D22" s="80">
        <f t="shared" si="8"/>
        <v>91</v>
      </c>
      <c r="E22" s="80">
        <f t="shared" si="8"/>
        <v>130</v>
      </c>
      <c r="F22" s="80">
        <f t="shared" si="8"/>
        <v>195</v>
      </c>
      <c r="G22" s="80">
        <f t="shared" si="8"/>
        <v>260</v>
      </c>
      <c r="H22" s="81">
        <f t="shared" si="8"/>
        <v>390</v>
      </c>
      <c r="I22" s="82">
        <f t="shared" si="9"/>
        <v>-0.1379999999999999</v>
      </c>
      <c r="K22" s="10"/>
      <c r="L22" s="10"/>
      <c r="M22" s="10"/>
      <c r="N22" s="10"/>
      <c r="O22" s="10"/>
      <c r="P22" s="10"/>
      <c r="Q22" s="10"/>
    </row>
    <row r="23" spans="1:17" ht="20.25" hidden="1" x14ac:dyDescent="0.5">
      <c r="A23" s="78">
        <v>1.4</v>
      </c>
      <c r="B23" s="79">
        <f t="shared" si="7"/>
        <v>0.82600000000000007</v>
      </c>
      <c r="C23" s="80">
        <f t="shared" si="8"/>
        <v>70</v>
      </c>
      <c r="D23" s="80">
        <f t="shared" si="8"/>
        <v>98</v>
      </c>
      <c r="E23" s="80">
        <f t="shared" si="8"/>
        <v>140</v>
      </c>
      <c r="F23" s="80">
        <f t="shared" si="8"/>
        <v>210</v>
      </c>
      <c r="G23" s="80">
        <f t="shared" si="8"/>
        <v>280</v>
      </c>
      <c r="H23" s="81">
        <f t="shared" si="8"/>
        <v>420</v>
      </c>
      <c r="I23" s="82">
        <f t="shared" si="9"/>
        <v>-0.17399999999999993</v>
      </c>
      <c r="K23" s="10"/>
      <c r="L23" s="10"/>
      <c r="M23" s="10"/>
      <c r="N23" s="10"/>
      <c r="O23" s="10"/>
      <c r="P23" s="10"/>
      <c r="Q23" s="10"/>
    </row>
    <row r="24" spans="1:17" ht="21" hidden="1" thickBot="1" x14ac:dyDescent="0.55000000000000004">
      <c r="A24" s="78">
        <v>1.5</v>
      </c>
      <c r="B24" s="84">
        <f t="shared" si="7"/>
        <v>0.79</v>
      </c>
      <c r="C24" s="85">
        <f t="shared" si="8"/>
        <v>75</v>
      </c>
      <c r="D24" s="85">
        <f t="shared" si="8"/>
        <v>105</v>
      </c>
      <c r="E24" s="85">
        <f t="shared" si="8"/>
        <v>150</v>
      </c>
      <c r="F24" s="85">
        <f t="shared" si="8"/>
        <v>225</v>
      </c>
      <c r="G24" s="85">
        <f t="shared" si="8"/>
        <v>300</v>
      </c>
      <c r="H24" s="86">
        <f t="shared" si="8"/>
        <v>450</v>
      </c>
      <c r="I24" s="82">
        <f t="shared" si="9"/>
        <v>-0.20999999999999996</v>
      </c>
      <c r="K24" s="10"/>
      <c r="L24" s="10"/>
      <c r="M24" s="10"/>
      <c r="N24" s="10"/>
      <c r="O24" s="10"/>
      <c r="P24" s="10"/>
      <c r="Q24" s="10"/>
    </row>
    <row r="25" spans="1:17" ht="20.25" hidden="1" x14ac:dyDescent="0.5">
      <c r="A25" s="87"/>
      <c r="B25" s="60"/>
      <c r="C25" s="15"/>
      <c r="D25" s="15"/>
      <c r="E25" s="15"/>
      <c r="F25" s="15"/>
      <c r="G25" s="15"/>
      <c r="H25" s="15"/>
      <c r="K25" s="10"/>
      <c r="L25" s="10"/>
      <c r="M25" s="10"/>
      <c r="N25" s="10"/>
      <c r="O25" s="10"/>
      <c r="P25" s="10"/>
      <c r="Q25" s="10"/>
    </row>
    <row r="26" spans="1:17" ht="21" hidden="1" thickBot="1" x14ac:dyDescent="0.55000000000000004">
      <c r="A26" s="61"/>
      <c r="B26" s="88" t="s">
        <v>6</v>
      </c>
      <c r="C26" s="89">
        <v>50</v>
      </c>
      <c r="D26" s="89">
        <v>70</v>
      </c>
      <c r="E26" s="89">
        <v>100</v>
      </c>
      <c r="F26" s="89">
        <v>150</v>
      </c>
      <c r="G26" s="89">
        <v>200</v>
      </c>
      <c r="H26" s="90">
        <v>300</v>
      </c>
      <c r="K26" s="10"/>
      <c r="L26" s="10"/>
      <c r="M26" s="10"/>
      <c r="N26" s="10"/>
      <c r="O26" s="10"/>
      <c r="P26" s="10"/>
      <c r="Q26" s="10"/>
    </row>
    <row r="27" spans="1:17" ht="21" hidden="1" thickBot="1" x14ac:dyDescent="0.55000000000000004">
      <c r="A27" s="65"/>
      <c r="B27" s="66" t="s">
        <v>7</v>
      </c>
      <c r="C27" s="63" t="s">
        <v>8</v>
      </c>
      <c r="D27" s="63" t="s">
        <v>9</v>
      </c>
      <c r="E27" s="63" t="s">
        <v>10</v>
      </c>
      <c r="F27" s="63" t="s">
        <v>11</v>
      </c>
      <c r="G27" s="63" t="s">
        <v>12</v>
      </c>
      <c r="H27" s="64" t="s">
        <v>13</v>
      </c>
      <c r="K27" s="67" t="s">
        <v>45</v>
      </c>
      <c r="L27" s="91" t="s">
        <v>44</v>
      </c>
      <c r="M27" s="92" t="s">
        <v>6</v>
      </c>
      <c r="N27" s="92" t="s">
        <v>27</v>
      </c>
      <c r="O27" s="93" t="s">
        <v>46</v>
      </c>
      <c r="P27" s="10"/>
      <c r="Q27" s="10"/>
    </row>
    <row r="28" spans="1:17" ht="20.25" hidden="1" x14ac:dyDescent="0.5">
      <c r="A28" s="73"/>
      <c r="B28" s="74"/>
      <c r="C28" s="75" t="s">
        <v>27</v>
      </c>
      <c r="D28" s="76"/>
      <c r="E28" s="76"/>
      <c r="F28" s="76"/>
      <c r="G28" s="76"/>
      <c r="H28" s="77"/>
      <c r="K28" s="10">
        <f>_xlfn.CONCAT(L28,M28)*1</f>
        <v>5050</v>
      </c>
      <c r="L28" s="94">
        <v>50</v>
      </c>
      <c r="M28" s="95">
        <v>50</v>
      </c>
      <c r="N28" s="95">
        <v>0.25</v>
      </c>
      <c r="O28" s="95" t="s">
        <v>41</v>
      </c>
      <c r="P28" s="10"/>
      <c r="Q28" s="10"/>
    </row>
    <row r="29" spans="1:17" ht="20.25" hidden="1" x14ac:dyDescent="0.5">
      <c r="A29" s="78"/>
      <c r="B29" s="79" t="s">
        <v>28</v>
      </c>
      <c r="C29" s="96">
        <v>0.25</v>
      </c>
      <c r="D29" s="96">
        <v>0.5</v>
      </c>
      <c r="E29" s="96">
        <v>0.75</v>
      </c>
      <c r="F29" s="96">
        <v>1.1299999999999999</v>
      </c>
      <c r="G29" s="96">
        <v>1.5</v>
      </c>
      <c r="H29" s="97">
        <v>3</v>
      </c>
      <c r="K29" s="10">
        <f t="shared" ref="K29:K45" si="10">_xlfn.CONCAT(L29,M29)*1</f>
        <v>5060</v>
      </c>
      <c r="L29" s="98">
        <v>50</v>
      </c>
      <c r="M29" s="99">
        <v>60</v>
      </c>
      <c r="N29" s="99">
        <v>0.28000000000000003</v>
      </c>
      <c r="O29" s="99" t="s">
        <v>42</v>
      </c>
      <c r="P29" s="10"/>
      <c r="Q29" s="10"/>
    </row>
    <row r="30" spans="1:17" ht="20.25" hidden="1" x14ac:dyDescent="0.5">
      <c r="A30" s="87"/>
      <c r="B30" s="15"/>
      <c r="C30" s="15"/>
      <c r="D30" s="15"/>
      <c r="E30" s="15"/>
      <c r="F30" s="15"/>
      <c r="G30" s="15"/>
      <c r="H30" s="15"/>
      <c r="K30" s="10">
        <f t="shared" si="10"/>
        <v>5070</v>
      </c>
      <c r="L30" s="98">
        <v>50</v>
      </c>
      <c r="M30" s="99">
        <v>70</v>
      </c>
      <c r="N30" s="99">
        <v>0.31</v>
      </c>
      <c r="O30" s="99" t="s">
        <v>43</v>
      </c>
      <c r="P30" s="10"/>
      <c r="Q30" s="10"/>
    </row>
    <row r="31" spans="1:17" ht="20.25" hidden="1" x14ac:dyDescent="0.5">
      <c r="A31" s="87"/>
      <c r="B31" s="88" t="s">
        <v>6</v>
      </c>
      <c r="C31" s="89">
        <v>60</v>
      </c>
      <c r="D31" s="89">
        <v>85</v>
      </c>
      <c r="E31" s="89">
        <v>125</v>
      </c>
      <c r="F31" s="89">
        <v>182.5</v>
      </c>
      <c r="G31" s="89">
        <v>250</v>
      </c>
      <c r="H31" s="90">
        <v>375</v>
      </c>
      <c r="K31" s="10">
        <f t="shared" si="10"/>
        <v>7070</v>
      </c>
      <c r="L31" s="98">
        <v>70</v>
      </c>
      <c r="M31" s="99">
        <v>70</v>
      </c>
      <c r="N31" s="99">
        <v>0.5</v>
      </c>
      <c r="O31" s="99" t="s">
        <v>41</v>
      </c>
      <c r="P31" s="10"/>
      <c r="Q31" s="10"/>
    </row>
    <row r="32" spans="1:17" ht="20.25" hidden="1" x14ac:dyDescent="0.5">
      <c r="A32" s="87"/>
      <c r="B32" s="66" t="s">
        <v>7</v>
      </c>
      <c r="C32" s="63" t="s">
        <v>8</v>
      </c>
      <c r="D32" s="63" t="s">
        <v>9</v>
      </c>
      <c r="E32" s="63" t="s">
        <v>10</v>
      </c>
      <c r="F32" s="63" t="s">
        <v>11</v>
      </c>
      <c r="G32" s="63" t="s">
        <v>12</v>
      </c>
      <c r="H32" s="64" t="s">
        <v>13</v>
      </c>
      <c r="K32" s="10">
        <f t="shared" si="10"/>
        <v>7085</v>
      </c>
      <c r="L32" s="98">
        <v>70</v>
      </c>
      <c r="M32" s="99">
        <v>85</v>
      </c>
      <c r="N32" s="99">
        <v>0.56999999999999995</v>
      </c>
      <c r="O32" s="99" t="s">
        <v>42</v>
      </c>
      <c r="P32" s="10"/>
      <c r="Q32" s="10"/>
    </row>
    <row r="33" spans="1:17" ht="20.25" hidden="1" x14ac:dyDescent="0.5">
      <c r="A33" s="87"/>
      <c r="B33" s="74"/>
      <c r="C33" s="75" t="s">
        <v>27</v>
      </c>
      <c r="D33" s="76"/>
      <c r="E33" s="76"/>
      <c r="F33" s="76"/>
      <c r="G33" s="76"/>
      <c r="H33" s="77"/>
      <c r="K33" s="10">
        <f t="shared" si="10"/>
        <v>70100</v>
      </c>
      <c r="L33" s="98">
        <v>70</v>
      </c>
      <c r="M33" s="99">
        <v>100</v>
      </c>
      <c r="N33" s="99">
        <v>0.64</v>
      </c>
      <c r="O33" s="99" t="s">
        <v>43</v>
      </c>
      <c r="P33" s="10"/>
      <c r="Q33" s="10"/>
    </row>
    <row r="34" spans="1:17" ht="20.25" hidden="1" x14ac:dyDescent="0.5">
      <c r="A34" s="87"/>
      <c r="B34" s="79" t="s">
        <v>29</v>
      </c>
      <c r="C34" s="96">
        <v>0.28000000000000003</v>
      </c>
      <c r="D34" s="96">
        <v>0.56999999999999995</v>
      </c>
      <c r="E34" s="96">
        <v>0.84</v>
      </c>
      <c r="F34" s="96">
        <v>1.27</v>
      </c>
      <c r="G34" s="96">
        <v>1.7</v>
      </c>
      <c r="H34" s="97">
        <v>3.5</v>
      </c>
      <c r="K34" s="10">
        <f t="shared" si="10"/>
        <v>100100</v>
      </c>
      <c r="L34" s="98">
        <v>100</v>
      </c>
      <c r="M34" s="99">
        <v>100</v>
      </c>
      <c r="N34" s="99">
        <v>0.75</v>
      </c>
      <c r="O34" s="99" t="s">
        <v>41</v>
      </c>
      <c r="P34" s="10"/>
      <c r="Q34" s="10"/>
    </row>
    <row r="35" spans="1:17" ht="20.25" hidden="1" x14ac:dyDescent="0.5">
      <c r="A35" s="87"/>
      <c r="B35" s="15"/>
      <c r="C35" s="15"/>
      <c r="D35" s="15"/>
      <c r="E35" s="15"/>
      <c r="F35" s="15"/>
      <c r="G35" s="15"/>
      <c r="H35" s="15"/>
      <c r="K35" s="10">
        <f t="shared" si="10"/>
        <v>100125</v>
      </c>
      <c r="L35" s="98">
        <v>100</v>
      </c>
      <c r="M35" s="99">
        <v>125</v>
      </c>
      <c r="N35" s="99">
        <v>0.84</v>
      </c>
      <c r="O35" s="99" t="s">
        <v>42</v>
      </c>
      <c r="P35" s="10"/>
      <c r="Q35" s="10"/>
    </row>
    <row r="36" spans="1:17" ht="20.25" hidden="1" x14ac:dyDescent="0.5">
      <c r="A36" s="61"/>
      <c r="B36" s="88" t="s">
        <v>6</v>
      </c>
      <c r="C36" s="89">
        <v>70</v>
      </c>
      <c r="D36" s="89">
        <v>100</v>
      </c>
      <c r="E36" s="89">
        <v>150</v>
      </c>
      <c r="F36" s="89">
        <v>225</v>
      </c>
      <c r="G36" s="89">
        <v>300</v>
      </c>
      <c r="H36" s="90">
        <v>450</v>
      </c>
      <c r="K36" s="10">
        <f t="shared" si="10"/>
        <v>100150</v>
      </c>
      <c r="L36" s="98">
        <v>100</v>
      </c>
      <c r="M36" s="99">
        <v>150</v>
      </c>
      <c r="N36" s="99">
        <v>0.94</v>
      </c>
      <c r="O36" s="99" t="s">
        <v>43</v>
      </c>
      <c r="P36" s="10"/>
      <c r="Q36" s="10"/>
    </row>
    <row r="37" spans="1:17" ht="20.25" hidden="1" x14ac:dyDescent="0.5">
      <c r="A37" s="65"/>
      <c r="B37" s="66" t="s">
        <v>7</v>
      </c>
      <c r="C37" s="63" t="s">
        <v>8</v>
      </c>
      <c r="D37" s="63" t="s">
        <v>9</v>
      </c>
      <c r="E37" s="63" t="s">
        <v>10</v>
      </c>
      <c r="F37" s="63" t="s">
        <v>11</v>
      </c>
      <c r="G37" s="63" t="s">
        <v>12</v>
      </c>
      <c r="H37" s="64" t="s">
        <v>13</v>
      </c>
      <c r="K37" s="10">
        <f t="shared" si="10"/>
        <v>150150</v>
      </c>
      <c r="L37" s="98">
        <v>150</v>
      </c>
      <c r="M37" s="99">
        <v>150</v>
      </c>
      <c r="N37" s="99">
        <v>1.1299999999999999</v>
      </c>
      <c r="O37" s="99" t="s">
        <v>41</v>
      </c>
      <c r="P37" s="10"/>
      <c r="Q37" s="10"/>
    </row>
    <row r="38" spans="1:17" ht="20.25" hidden="1" x14ac:dyDescent="0.5">
      <c r="A38" s="73"/>
      <c r="B38" s="74"/>
      <c r="C38" s="75" t="s">
        <v>27</v>
      </c>
      <c r="D38" s="76"/>
      <c r="E38" s="76"/>
      <c r="F38" s="76"/>
      <c r="G38" s="76"/>
      <c r="H38" s="77"/>
      <c r="K38" s="10">
        <f t="shared" si="10"/>
        <v>150182.5</v>
      </c>
      <c r="L38" s="98">
        <v>150</v>
      </c>
      <c r="M38" s="99">
        <v>182.5</v>
      </c>
      <c r="N38" s="99">
        <v>1.27</v>
      </c>
      <c r="O38" s="99" t="s">
        <v>42</v>
      </c>
      <c r="P38" s="10"/>
      <c r="Q38" s="10"/>
    </row>
    <row r="39" spans="1:17" ht="20.25" hidden="1" x14ac:dyDescent="0.5">
      <c r="A39" s="78"/>
      <c r="B39" s="79" t="s">
        <v>30</v>
      </c>
      <c r="C39" s="96">
        <v>0.31</v>
      </c>
      <c r="D39" s="96">
        <v>0.64</v>
      </c>
      <c r="E39" s="96">
        <v>0.94</v>
      </c>
      <c r="F39" s="96">
        <v>1.4</v>
      </c>
      <c r="G39" s="96">
        <v>1.9</v>
      </c>
      <c r="H39" s="97">
        <v>4</v>
      </c>
      <c r="K39" s="10">
        <f t="shared" si="10"/>
        <v>150225</v>
      </c>
      <c r="L39" s="98">
        <v>150</v>
      </c>
      <c r="M39" s="99">
        <v>225</v>
      </c>
      <c r="N39" s="99">
        <v>1.4</v>
      </c>
      <c r="O39" s="99" t="s">
        <v>43</v>
      </c>
      <c r="P39" s="10"/>
      <c r="Q39" s="10"/>
    </row>
    <row r="40" spans="1:17" ht="20.25" x14ac:dyDescent="0.5">
      <c r="A40" s="15"/>
      <c r="B40" s="15"/>
      <c r="C40" s="15"/>
      <c r="D40" s="15"/>
      <c r="E40" s="15"/>
      <c r="F40" s="15"/>
      <c r="G40" s="15"/>
      <c r="H40" s="15"/>
      <c r="K40" s="10">
        <f t="shared" si="10"/>
        <v>200200</v>
      </c>
      <c r="L40" s="98">
        <v>200</v>
      </c>
      <c r="M40" s="99">
        <v>200</v>
      </c>
      <c r="N40" s="99">
        <v>1.5</v>
      </c>
      <c r="O40" s="99" t="s">
        <v>41</v>
      </c>
      <c r="P40" s="10"/>
      <c r="Q40" s="10"/>
    </row>
    <row r="41" spans="1:17" x14ac:dyDescent="0.25">
      <c r="K41" s="10">
        <f t="shared" si="10"/>
        <v>200250</v>
      </c>
      <c r="L41" s="98">
        <v>200</v>
      </c>
      <c r="M41" s="99">
        <v>250</v>
      </c>
      <c r="N41" s="99">
        <v>1.7</v>
      </c>
      <c r="O41" s="99" t="s">
        <v>42</v>
      </c>
      <c r="P41" s="10"/>
      <c r="Q41" s="10"/>
    </row>
    <row r="42" spans="1:17" x14ac:dyDescent="0.25">
      <c r="K42" s="10">
        <f t="shared" si="10"/>
        <v>200300</v>
      </c>
      <c r="L42" s="98">
        <v>200</v>
      </c>
      <c r="M42" s="99">
        <v>300</v>
      </c>
      <c r="N42" s="99">
        <v>1.9</v>
      </c>
      <c r="O42" s="99" t="s">
        <v>43</v>
      </c>
      <c r="P42" s="10"/>
      <c r="Q42" s="10"/>
    </row>
    <row r="43" spans="1:17" x14ac:dyDescent="0.25">
      <c r="K43" s="10">
        <f t="shared" si="10"/>
        <v>300300</v>
      </c>
      <c r="L43" s="98">
        <v>300</v>
      </c>
      <c r="M43" s="99">
        <v>300</v>
      </c>
      <c r="N43" s="99">
        <v>3</v>
      </c>
      <c r="O43" s="99" t="s">
        <v>41</v>
      </c>
      <c r="P43" s="10"/>
      <c r="Q43" s="10"/>
    </row>
    <row r="44" spans="1:17" x14ac:dyDescent="0.25">
      <c r="K44" s="10">
        <f t="shared" si="10"/>
        <v>300375</v>
      </c>
      <c r="L44" s="98">
        <v>300</v>
      </c>
      <c r="M44" s="99">
        <v>375</v>
      </c>
      <c r="N44" s="99">
        <v>3.5</v>
      </c>
      <c r="O44" s="99" t="s">
        <v>42</v>
      </c>
      <c r="P44" s="10"/>
      <c r="Q44" s="10"/>
    </row>
    <row r="45" spans="1:17" x14ac:dyDescent="0.25">
      <c r="K45" s="10">
        <f t="shared" si="10"/>
        <v>300450</v>
      </c>
      <c r="L45" s="98">
        <v>300</v>
      </c>
      <c r="M45" s="99">
        <v>450</v>
      </c>
      <c r="N45" s="99">
        <v>4</v>
      </c>
      <c r="O45" s="99" t="s">
        <v>43</v>
      </c>
      <c r="P45" s="10"/>
      <c r="Q45" s="10"/>
    </row>
  </sheetData>
  <sheetProtection algorithmName="SHA-512" hashValue="ZaWO3kYZmNzaD9D6kxKwZxaRqAXZGEllx5685j1bbtYhVh7atdpR5S4vHhXtSt3Ews7cnSXblFyLuTjyfJn9Nw==" saltValue="ffopDRgGn+pXL7J2f5D3gA==" spinCount="100000" sheet="1" objects="1" scenarios="1"/>
  <mergeCells count="21">
    <mergeCell ref="A5:B5"/>
    <mergeCell ref="C5:D5"/>
    <mergeCell ref="A1:B1"/>
    <mergeCell ref="A3:D3"/>
    <mergeCell ref="A13:B13"/>
    <mergeCell ref="C28:H28"/>
    <mergeCell ref="C38:H38"/>
    <mergeCell ref="C33:H33"/>
    <mergeCell ref="C18:H18"/>
    <mergeCell ref="D11:E11"/>
    <mergeCell ref="D10:E10"/>
    <mergeCell ref="D9:E9"/>
    <mergeCell ref="D8:E8"/>
    <mergeCell ref="D7:E7"/>
    <mergeCell ref="D6:E6"/>
    <mergeCell ref="A11:B11"/>
    <mergeCell ref="A6:B6"/>
    <mergeCell ref="A7:B7"/>
    <mergeCell ref="A9:B9"/>
    <mergeCell ref="A10:B10"/>
    <mergeCell ref="A8:B8"/>
  </mergeCells>
  <conditionalFormatting sqref="L5:L13">
    <cfRule type="duplicateValues" dxfId="3" priority="4"/>
  </conditionalFormatting>
  <conditionalFormatting sqref="M5:M13">
    <cfRule type="duplicateValues" dxfId="2" priority="3"/>
  </conditionalFormatting>
  <conditionalFormatting sqref="N5:N13">
    <cfRule type="duplicateValues" dxfId="1" priority="2"/>
  </conditionalFormatting>
  <conditionalFormatting sqref="O5:Q13">
    <cfRule type="duplicateValues" dxfId="0" priority="1"/>
  </conditionalFormatting>
  <dataValidations count="7">
    <dataValidation type="list" allowBlank="1" showInputMessage="1" showErrorMessage="1" sqref="C6" xr:uid="{C9590244-D136-4C96-8FC7-105D600467B3}">
      <formula1>$L$4:$Q$4</formula1>
    </dataValidation>
    <dataValidation type="list" allowBlank="1" showInputMessage="1" showErrorMessage="1" sqref="C7" xr:uid="{3E4CF7CE-2360-4C95-BC94-3CB258A2082D}">
      <formula1>INDIRECT(C6)</formula1>
    </dataValidation>
    <dataValidation type="list" allowBlank="1" showInputMessage="1" showErrorMessage="1" sqref="M5:Q11 L5:L12" xr:uid="{FBCB01F1-5396-4C39-AFF3-867F2C5FD57D}">
      <formula1>INDIRECT(L20)</formula1>
    </dataValidation>
    <dataValidation type="list" allowBlank="1" showInputMessage="1" showErrorMessage="1" sqref="M12:O13" xr:uid="{498E4933-E0C0-49E5-8E6E-F0B0822A67DD}">
      <formula1>INDIRECT(#REF!)</formula1>
    </dataValidation>
    <dataValidation type="list" allowBlank="1" showInputMessage="1" showErrorMessage="1" sqref="P12:P13" xr:uid="{AC767E47-8F27-43C2-98E0-1E97876CAA6B}">
      <formula1>INDIRECT(L47)</formula1>
    </dataValidation>
    <dataValidation type="list" allowBlank="1" showInputMessage="1" showErrorMessage="1" sqref="Q12:Q13" xr:uid="{F9BF084B-7804-446B-82EA-1D45708A40A5}">
      <formula1>INDIRECT(L52)</formula1>
    </dataValidation>
    <dataValidation type="list" allowBlank="1" showInputMessage="1" showErrorMessage="1" sqref="L13" xr:uid="{E30CBCBE-3BA5-417C-BB90-8CEA4252C16E}">
      <formula1>INDIRECT(M28)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7</vt:i4>
      </vt:variant>
    </vt:vector>
  </HeadingPairs>
  <TitlesOfParts>
    <vt:vector size="8" baseType="lpstr">
      <vt:lpstr>Ark1</vt:lpstr>
      <vt:lpstr>'Ark1'!Print_Area</vt:lpstr>
      <vt:lpstr>Ø100</vt:lpstr>
      <vt:lpstr>Ø150</vt:lpstr>
      <vt:lpstr>Ø200</vt:lpstr>
      <vt:lpstr>Ø300</vt:lpstr>
      <vt:lpstr>Ø50</vt:lpstr>
      <vt:lpstr>Ø70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 Lauridsen</dc:creator>
  <cp:lastModifiedBy>Casper Lauridsen</cp:lastModifiedBy>
  <cp:lastPrinted>2024-04-16T08:19:48Z</cp:lastPrinted>
  <dcterms:created xsi:type="dcterms:W3CDTF">2024-04-15T08:33:16Z</dcterms:created>
  <dcterms:modified xsi:type="dcterms:W3CDTF">2024-07-19T07:02:24Z</dcterms:modified>
</cp:coreProperties>
</file>